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collectinsight-my.sharepoint.com/personal/missy_collectiveinsightllc_com/Documents/Downloads/"/>
    </mc:Choice>
  </mc:AlternateContent>
  <xr:revisionPtr revIDLastSave="0" documentId="8_{6B502732-9831-4141-8357-282DAF63D011}" xr6:coauthVersionLast="47" xr6:coauthVersionMax="47" xr10:uidLastSave="{00000000-0000-0000-0000-000000000000}"/>
  <bookViews>
    <workbookView xWindow="-110" yWindow="-110" windowWidth="19420" windowHeight="10300" tabRatio="500" xr2:uid="{00000000-000D-0000-FFFF-FFFF00000000}"/>
  </bookViews>
  <sheets>
    <sheet name="Score Calculator" sheetId="1" r:id="rId1"/>
    <sheet name="Scoring Key" sheetId="2" r:id="rId2"/>
    <sheet name="Interpretation Guide" sheetId="3" r:id="rId3"/>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28" i="1" l="1"/>
  <c r="D27" i="1"/>
  <c r="D26" i="1"/>
  <c r="D25" i="1"/>
  <c r="D23" i="1"/>
  <c r="D22" i="1"/>
  <c r="D21" i="1"/>
  <c r="D20" i="1"/>
  <c r="D19" i="1"/>
  <c r="D18" i="1"/>
  <c r="D17" i="1"/>
  <c r="D15" i="1"/>
  <c r="D14" i="1"/>
  <c r="D13" i="1"/>
  <c r="D11" i="1"/>
  <c r="D10" i="1"/>
  <c r="D9" i="1"/>
  <c r="G8" i="1"/>
  <c r="D8" i="1"/>
  <c r="G7" i="1"/>
  <c r="D7" i="1"/>
  <c r="G6" i="1"/>
  <c r="G15" i="1" l="1"/>
  <c r="G9" i="1"/>
  <c r="G10" i="1" l="1"/>
  <c r="G11" i="1"/>
  <c r="G12" i="1"/>
</calcChain>
</file>

<file path=xl/sharedStrings.xml><?xml version="1.0" encoding="utf-8"?>
<sst xmlns="http://schemas.openxmlformats.org/spreadsheetml/2006/main" count="150" uniqueCount="95">
  <si>
    <t>PCOR-EM Score Calculator (Version 1.0)</t>
  </si>
  <si>
    <t>Think of one specific engaged research project. For each statement, choose the response that best reflects what actually happened in practice (not what was planned). Your score appears in the box on the right once all 19 items are answered.</t>
  </si>
  <si>
    <t>Yellow cells</t>
  </si>
  <si>
    <t>← enter your answer by selecting from the drop-down list (e.g., “Mostly Yes”). All other cells calculate automatically.</t>
  </si>
  <si>
    <t>#</t>
  </si>
  <si>
    <t>Statement</t>
  </si>
  <si>
    <t>Your Response</t>
  </si>
  <si>
    <t>Item Value (0–3)</t>
  </si>
  <si>
    <t>Your PCOR-EM Results</t>
  </si>
  <si>
    <t>1. Engagement Infrastructure</t>
  </si>
  <si>
    <t>Items answered</t>
  </si>
  <si>
    <t>Research team is motivated to do engagement in the project</t>
  </si>
  <si>
    <t>Status</t>
  </si>
  <si>
    <t>Research team has reviewed materials on best practices of engagement</t>
  </si>
  <si>
    <t>Step 1: Raw total score (0–57)</t>
  </si>
  <si>
    <t>There is money allocated to engagement activities</t>
  </si>
  <si>
    <t>Step 2: PCOR-EM score (0–10)</t>
  </si>
  <si>
    <t>There is a written plan for engaging patient/community partners in research</t>
  </si>
  <si>
    <t>Step 3: Classification</t>
  </si>
  <si>
    <t>Researchers have access to training or mentoring on topics to enhance the engagement process</t>
  </si>
  <si>
    <t>Percentile range</t>
  </si>
  <si>
    <t>2. Inclusive Engagement</t>
  </si>
  <si>
    <t>What this means</t>
  </si>
  <si>
    <t>There is a written plan to engage underrepresented communities in the project</t>
  </si>
  <si>
    <t>There is diversity among patient/community partners, such as their age, race, gender, opinion, lived experience, and expertise.</t>
  </si>
  <si>
    <t>The research team reflects one or more communities being studied</t>
  </si>
  <si>
    <t>Note</t>
  </si>
  <si>
    <t>3. Partnership and Communication</t>
  </si>
  <si>
    <t>Patient/community partners are engaged in the design of research questions</t>
  </si>
  <si>
    <t>Research timelines are influenced by engagement of patient/community partners</t>
  </si>
  <si>
    <t>How the score is calculated: Each response is given a value (Definitely No = 0, Mostly No = 1, Mostly Yes = 2, Definitely Yes = 3). The 19 values are added to create a raw total (0–57). The raw total is converted to the PCOR-EM score (0–10) using the lookup table on the Scoring Key tab, which is based on the item response theory (IRT) model (PCOR-EM score = 1.5 × IRT score + 5). The PCOR-EM score is then matched to a category on the Interpretation Guide tab.</t>
  </si>
  <si>
    <t>Patient/community partners and the research team communicate at least once per month during the project</t>
  </si>
  <si>
    <t>Patients/community partners have more than one way to access engagement meetings</t>
  </si>
  <si>
    <t>Individual and group conversations are available to patient/community partners</t>
  </si>
  <si>
    <t>Time is dedicated during meetings to allow for open discussion with patient/community partners</t>
  </si>
  <si>
    <t>Individuals facilitating meetings are skilled in both reflective listening and collaborative facilitation strategies</t>
  </si>
  <si>
    <t>To start over, select the yellow cells and press Delete.</t>
  </si>
  <si>
    <t>4. Feedback, Documentation, and Impact</t>
  </si>
  <si>
    <t>Patient/community partners perspectives are thematically recorded through meeting notes</t>
  </si>
  <si>
    <t>Written summaries of all patient/community partner meetings are shared with meeting attendees</t>
  </si>
  <si>
    <t>Actions that result from meetings with patient/community partners are documented and shared with meeting attendees</t>
  </si>
  <si>
    <t>Research improvements that result from patient/community partner engagement are shared with all patient/community partners</t>
  </si>
  <si>
    <t>PCOR-EM Scoring Key</t>
  </si>
  <si>
    <t>Response option values</t>
  </si>
  <si>
    <t>Response</t>
  </si>
  <si>
    <t>Item Value</t>
  </si>
  <si>
    <t>Definitely No</t>
  </si>
  <si>
    <t>Mostly No</t>
  </si>
  <si>
    <t>Mostly Yes</t>
  </si>
  <si>
    <t>Definitely Yes</t>
  </si>
  <si>
    <t>Raw score to PCOR-EM score lookup (raw total 0 to 57)</t>
  </si>
  <si>
    <t>Source: PCOR_EM Integer 0 to 57 Lookup Table (Collective Insight). IRT scores derived via PCHIP interpolation from the IRT Test Characteristic Curve; PCOR-EM Score = 1.5 × IRT score + 5.0.</t>
  </si>
  <si>
    <t>Raw Total Score</t>
  </si>
  <si>
    <t>IRT Score (θ)</t>
  </si>
  <si>
    <t>PCOR-EM Score (0–10)</t>
  </si>
  <si>
    <t>Score Zone</t>
  </si>
  <si>
    <t>Floor (raw totals 0–14 all map to the lowest score)</t>
  </si>
  <si>
    <t>Interpolated from IRT curve</t>
  </si>
  <si>
    <t>Ceiling (raw totals 56–57 all map to the highest score)</t>
  </si>
  <si>
    <t>PCOR-EM Scoring and Interpretation Guide (19-Item Version)</t>
  </si>
  <si>
    <t>Raw Score</t>
  </si>
  <si>
    <t>PCOR-EM Score Range</t>
  </si>
  <si>
    <t>Classification</t>
  </si>
  <si>
    <t>Description</t>
  </si>
  <si>
    <t>Percentile Range</t>
  </si>
  <si>
    <t>Lower Bound (used by calculator)</t>
  </si>
  <si>
    <t>0 – 25</t>
  </si>
  <si>
    <t>≤ 2.00</t>
  </si>
  <si>
    <t>Minimal Engagement Quality</t>
  </si>
  <si>
    <t>Few engagement practices are evident, and those that are present are limited in scope, consistency, or integration within the research process.</t>
  </si>
  <si>
    <t>Below the 2nd percentile</t>
  </si>
  <si>
    <t>26 – 35</t>
  </si>
  <si>
    <t>2.01 – 3.50</t>
  </si>
  <si>
    <t>Modest Quality Engagement</t>
  </si>
  <si>
    <t>Engagement practices are beginning to be incorporated but are implemented unevenly or only in selected aspects of the research process.</t>
  </si>
  <si>
    <t>2nd to 16th percentile</t>
  </si>
  <si>
    <t>36 – 44</t>
  </si>
  <si>
    <t>3.51 – 5.00</t>
  </si>
  <si>
    <t>Moderate Quality Engagement</t>
  </si>
  <si>
    <t>Engagement practices are regularly incorporated and demonstrate meaningful engagement across several phases of the research process, although implementation is not yet fully comprehensive or consistent.</t>
  </si>
  <si>
    <t>16th to 50th percentile</t>
  </si>
  <si>
    <t>45 – 51</t>
  </si>
  <si>
    <t>5.01 – 6.50</t>
  </si>
  <si>
    <t>High Quality Engagement</t>
  </si>
  <si>
    <t>Engagement practices are well established, consistently implemented, and integrated across most phases of the research process, supporting meaningful stakeholder participation.</t>
  </si>
  <si>
    <t>50th to 84th percentile</t>
  </si>
  <si>
    <t>52 – 57</t>
  </si>
  <si>
    <t>≥ 6.51</t>
  </si>
  <si>
    <t>Exemplary Quality Engagement</t>
  </si>
  <si>
    <t>Engagement practices are comprehensively integrated throughout the research process and reflect sustained, consistent, and high-quality engagement in project planning, conduct, interpretation, and dissemination.</t>
  </si>
  <si>
    <t>Above the 84th percentile</t>
  </si>
  <si>
    <t>Note: Each classification category represents an additional standard deviation (1.5 points) from the mean PCOR-EM score of 5.00.</t>
  </si>
  <si>
    <t>Note: Classification is based on the PCOR-EM score. Raw score ranges are shown for reference; raw 45 converts to 5.07, so it falls in High Quality Engagement (the 10-9-2026 draft listed 36–45 / 46–51).</t>
  </si>
  <si>
    <t>Note: Percentile ranges assume PCOR-EM scores are normally distributed (mean 5.00, SD 1.50), as they approximately were in the pilot sample (n = 266). For example, a score of 3.51–5.00 falls between the 16th and 50th percentiles.</t>
  </si>
  <si>
    <t>Source: Scoring Table and Interpretation, 10-9-2026 draft (Collective Insight).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</si>
</sst>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4">
    <font>
      <sz val="11"/>
      <color theme="1"/>
      <name val="Calibri"/>
      <family val="2"/>
      <charset val="1"/>
    </font>
    <font>
      <b/>
      <sz val="16"/>
      <color rgb="FF1F3A5F"/>
      <name val="Arial"/>
      <charset val="1"/>
    </font>
    <font>
      <sz val="10"/>
      <name val="Arial"/>
      <charset val="1"/>
    </font>
    <font>
      <i/>
      <sz val="9"/>
      <name val="Arial"/>
      <charset val="1"/>
    </font>
    <font>
      <b/>
      <sz val="10"/>
      <color rgb="FFFFFFFF"/>
      <name val="Arial"/>
      <charset val="1"/>
    </font>
    <font>
      <b/>
      <sz val="12"/>
      <color rgb="FFFFFFFF"/>
      <name val="Arial"/>
      <charset val="1"/>
    </font>
    <font>
      <b/>
      <sz val="11"/>
      <color rgb="FF1F3A5F"/>
      <name val="Arial"/>
      <charset val="1"/>
    </font>
    <font>
      <b/>
      <sz val="10"/>
      <name val="Arial"/>
      <charset val="1"/>
    </font>
    <font>
      <b/>
      <sz val="13"/>
      <color rgb="FF1F3A5F"/>
      <name val="Arial"/>
      <charset val="1"/>
    </font>
    <font>
      <i/>
      <sz val="9"/>
      <color rgb="FF595959"/>
      <name val="Arial"/>
      <charset val="1"/>
    </font>
    <font>
      <b/>
      <sz val="14"/>
      <color rgb="FF1F3A5F"/>
      <name val="Arial"/>
      <charset val="1"/>
    </font>
    <font>
      <b/>
      <sz val="11"/>
      <name val="Arial"/>
      <charset val="1"/>
    </font>
    <font>
      <sz val="10"/>
      <color rgb="FF808080"/>
      <name val="Arial"/>
      <charset val="1"/>
    </font>
    <font>
      <b/>
      <sz val="8"/>
      <name val="Arial"/>
      <family val="2"/>
    </font>
  </fonts>
  <fills count="6">
    <fill>
      <patternFill patternType="none"/>
    </fill>
    <fill>
      <patternFill patternType="gray125"/>
    </fill>
    <fill>
      <patternFill patternType="solid">
        <fgColor rgb="FFFFF2CC"/>
        <bgColor rgb="FFF2F2F2"/>
      </patternFill>
    </fill>
    <fill>
      <patternFill patternType="solid">
        <fgColor rgb="FF1F3A5F"/>
        <bgColor rgb="FF333333"/>
      </patternFill>
    </fill>
    <fill>
      <patternFill patternType="solid">
        <fgColor rgb="FFE8EEF5"/>
        <bgColor rgb="FFF2F2F2"/>
      </patternFill>
    </fill>
    <fill>
      <patternFill patternType="solid">
        <fgColor rgb="FFF2F2F2"/>
        <bgColor rgb="FFE8EEF5"/>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30">
    <xf numFmtId="0" fontId="0" fillId="0" borderId="0" xfId="0"/>
    <xf numFmtId="0" fontId="2" fillId="0" borderId="1" xfId="0" applyFont="1" applyBorder="1" applyAlignment="1">
      <alignment horizontal="left" vertical="center" wrapText="1"/>
    </xf>
    <xf numFmtId="0" fontId="7" fillId="4" borderId="1" xfId="0" applyFont="1" applyFill="1" applyBorder="1" applyAlignment="1">
      <alignment vertical="center" wrapText="1"/>
    </xf>
    <xf numFmtId="0" fontId="1" fillId="0" borderId="0" xfId="0" applyFont="1"/>
    <xf numFmtId="0" fontId="3" fillId="0" borderId="0" xfId="0" applyFont="1"/>
    <xf numFmtId="0" fontId="4"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2" borderId="1" xfId="0" applyFont="1" applyFill="1" applyBorder="1" applyAlignment="1" applyProtection="1">
      <alignment horizontal="center" vertical="center" wrapText="1"/>
      <protection locked="0"/>
    </xf>
    <xf numFmtId="0" fontId="2" fillId="5" borderId="1" xfId="0" applyFont="1" applyFill="1" applyBorder="1" applyAlignment="1">
      <alignment horizontal="center" vertical="center" wrapText="1"/>
    </xf>
    <xf numFmtId="1" fontId="8" fillId="0" borderId="1" xfId="0" applyNumberFormat="1" applyFont="1" applyBorder="1" applyAlignment="1">
      <alignment horizontal="left" vertical="center" wrapText="1"/>
    </xf>
    <xf numFmtId="164" fontId="8"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0" fontId="10" fillId="0" borderId="0" xfId="0" applyFont="1"/>
    <xf numFmtId="0" fontId="11" fillId="0" borderId="0" xfId="0" applyFont="1"/>
    <xf numFmtId="0" fontId="2" fillId="0" borderId="0" xfId="0" applyFont="1"/>
    <xf numFmtId="0" fontId="2" fillId="0" borderId="1" xfId="0" applyFont="1" applyBorder="1" applyAlignment="1">
      <alignment horizontal="left" vertical="center"/>
    </xf>
    <xf numFmtId="0" fontId="2" fillId="0" borderId="1" xfId="0" applyFont="1" applyBorder="1" applyAlignment="1">
      <alignment horizontal="center" vertical="center"/>
    </xf>
    <xf numFmtId="165" fontId="2" fillId="0" borderId="1" xfId="0" applyNumberFormat="1" applyFont="1" applyBorder="1" applyAlignment="1">
      <alignment horizontal="center" vertical="center"/>
    </xf>
    <xf numFmtId="2" fontId="2"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2" fontId="12" fillId="0" borderId="1" xfId="0" applyNumberFormat="1" applyFont="1" applyBorder="1" applyAlignment="1">
      <alignment horizontal="center" vertical="center" wrapText="1"/>
    </xf>
    <xf numFmtId="0" fontId="13" fillId="2" borderId="1" xfId="0" applyFont="1" applyFill="1" applyBorder="1"/>
    <xf numFmtId="0" fontId="2" fillId="0" borderId="0" xfId="0" applyFont="1" applyAlignment="1">
      <alignment vertical="top" wrapText="1"/>
    </xf>
    <xf numFmtId="0" fontId="5" fillId="3" borderId="0" xfId="0" applyFont="1" applyFill="1" applyAlignment="1">
      <alignment horizontal="center" vertical="center" wrapText="1"/>
    </xf>
    <xf numFmtId="0" fontId="7" fillId="4" borderId="1" xfId="0" applyFont="1" applyFill="1" applyBorder="1" applyAlignment="1">
      <alignment vertical="center" wrapText="1"/>
    </xf>
    <xf numFmtId="0" fontId="2" fillId="0" borderId="1" xfId="0" applyFont="1" applyBorder="1" applyAlignment="1">
      <alignment horizontal="left" vertical="center" wrapText="1"/>
    </xf>
    <xf numFmtId="0" fontId="9" fillId="0" borderId="0" xfId="0" applyFont="1" applyAlignment="1">
      <alignment vertical="top" wrapText="1"/>
    </xf>
    <xf numFmtId="0" fontId="6" fillId="4" borderId="1" xfId="0" applyFont="1" applyFill="1" applyBorder="1" applyAlignment="1"/>
    <xf numFmtId="0" fontId="9" fillId="0" borderId="0" xfId="0" applyFont="1" applyAlignme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8EEF5"/>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A5F"/>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8"/>
  <sheetViews>
    <sheetView showGridLines="0" tabSelected="1" zoomScaleNormal="100" workbookViewId="0">
      <pane ySplit="5" topLeftCell="A14" activePane="bottomLeft" state="frozen"/>
      <selection pane="bottomLeft" activeCell="B4" sqref="B4"/>
    </sheetView>
  </sheetViews>
  <sheetFormatPr defaultColWidth="8.5703125" defaultRowHeight="14.45"/>
  <cols>
    <col min="1" max="1" width="5" customWidth="1"/>
    <col min="2" max="2" width="62" customWidth="1"/>
    <col min="3" max="3" width="18" customWidth="1"/>
    <col min="4" max="4" width="15" customWidth="1"/>
    <col min="5" max="5" width="3" customWidth="1"/>
    <col min="6" max="6" width="26" customWidth="1"/>
    <col min="7" max="7" width="42" customWidth="1"/>
  </cols>
  <sheetData>
    <row r="1" spans="1:7" ht="20.100000000000001">
      <c r="A1" s="3" t="s">
        <v>0</v>
      </c>
    </row>
    <row r="2" spans="1:7" ht="43.5" customHeight="1">
      <c r="A2" s="23" t="s">
        <v>1</v>
      </c>
      <c r="B2" s="23"/>
      <c r="C2" s="23"/>
      <c r="D2" s="23"/>
    </row>
    <row r="3" spans="1:7">
      <c r="A3" s="22" t="s">
        <v>2</v>
      </c>
      <c r="B3" s="4" t="s">
        <v>3</v>
      </c>
    </row>
    <row r="5" spans="1:7" ht="15" customHeight="1">
      <c r="A5" s="5" t="s">
        <v>4</v>
      </c>
      <c r="B5" s="5" t="s">
        <v>5</v>
      </c>
      <c r="C5" s="5" t="s">
        <v>6</v>
      </c>
      <c r="D5" s="5" t="s">
        <v>7</v>
      </c>
      <c r="F5" s="24" t="s">
        <v>8</v>
      </c>
      <c r="G5" s="24"/>
    </row>
    <row r="6" spans="1:7" ht="19.5" customHeight="1">
      <c r="A6" s="28" t="s">
        <v>9</v>
      </c>
      <c r="B6" s="28"/>
      <c r="C6" s="28"/>
      <c r="D6" s="28"/>
      <c r="F6" s="2" t="s">
        <v>10</v>
      </c>
      <c r="G6" s="1" t="str">
        <f>COUNT(D7:D28)&amp;" of 19"</f>
        <v>0 of 19</v>
      </c>
    </row>
    <row r="7" spans="1:7" ht="31.5" customHeight="1">
      <c r="A7" s="6">
        <v>1</v>
      </c>
      <c r="B7" s="7" t="s">
        <v>11</v>
      </c>
      <c r="C7" s="8"/>
      <c r="D7" s="9" t="str">
        <f>IF(C7="","",IFERROR(INDEX('Scoring Key'!$B$5:$B$8,MATCH(C7,'Scoring Key'!$A$5:$A$8,0)),""))</f>
        <v/>
      </c>
      <c r="F7" s="2" t="s">
        <v>12</v>
      </c>
      <c r="G7" s="1" t="str">
        <f>IF(COUNT(D7:D28)=19,"Complete","Answer all 19 items to see your score ("&amp;19-COUNT(D7:D28)&amp;" remaining)")</f>
        <v>Answer all 19 items to see your score (19 remaining)</v>
      </c>
    </row>
    <row r="8" spans="1:7" ht="31.5" customHeight="1">
      <c r="A8" s="6">
        <v>2</v>
      </c>
      <c r="B8" s="7" t="s">
        <v>13</v>
      </c>
      <c r="C8" s="8"/>
      <c r="D8" s="9" t="str">
        <f>IF(C8="","",IFERROR(INDEX('Scoring Key'!$B$5:$B$8,MATCH(C8,'Scoring Key'!$A$5:$A$8,0)),""))</f>
        <v/>
      </c>
      <c r="F8" s="2" t="s">
        <v>14</v>
      </c>
      <c r="G8" s="10" t="str">
        <f>IF(COUNT(D7:D28)=19,SUM(D7:D28),"")</f>
        <v/>
      </c>
    </row>
    <row r="9" spans="1:7" ht="31.5" customHeight="1">
      <c r="A9" s="6">
        <v>3</v>
      </c>
      <c r="B9" s="7" t="s">
        <v>15</v>
      </c>
      <c r="C9" s="8"/>
      <c r="D9" s="9" t="str">
        <f>IF(C9="","",IFERROR(INDEX('Scoring Key'!$B$5:$B$8,MATCH(C9,'Scoring Key'!$A$5:$A$8,0)),""))</f>
        <v/>
      </c>
      <c r="F9" s="2" t="s">
        <v>16</v>
      </c>
      <c r="G9" s="11" t="str">
        <f>IF(G8="","",INDEX('Scoring Key'!$C$13:$C$70,MATCH(G8,'Scoring Key'!$A$13:$A$70,0)))</f>
        <v/>
      </c>
    </row>
    <row r="10" spans="1:7" ht="43.5" customHeight="1">
      <c r="A10" s="6">
        <v>4</v>
      </c>
      <c r="B10" s="7" t="s">
        <v>17</v>
      </c>
      <c r="C10" s="8"/>
      <c r="D10" s="9" t="str">
        <f>IF(C10="","",IFERROR(INDEX('Scoring Key'!$B$5:$B$8,MATCH(C10,'Scoring Key'!$A$5:$A$8,0)),""))</f>
        <v/>
      </c>
      <c r="F10" s="2" t="s">
        <v>18</v>
      </c>
      <c r="G10" s="12" t="str">
        <f>IF(G9="","",INDEX('Interpretation Guide'!$C$4:$C$8,MATCH(G9,'Interpretation Guide'!$F$4:$F$8,1)))</f>
        <v/>
      </c>
    </row>
    <row r="11" spans="1:7" ht="43.5" customHeight="1">
      <c r="A11" s="6">
        <v>5</v>
      </c>
      <c r="B11" s="7" t="s">
        <v>19</v>
      </c>
      <c r="C11" s="8"/>
      <c r="D11" s="9" t="str">
        <f>IF(C11="","",IFERROR(INDEX('Scoring Key'!$B$5:$B$8,MATCH(C11,'Scoring Key'!$A$5:$A$8,0)),""))</f>
        <v/>
      </c>
      <c r="F11" s="2" t="s">
        <v>20</v>
      </c>
      <c r="G11" s="1" t="str">
        <f>IF(G9="","",INDEX('Interpretation Guide'!$E$4:$E$8,MATCH(G9,'Interpretation Guide'!$F$4:$F$8,1)))</f>
        <v/>
      </c>
    </row>
    <row r="12" spans="1:7" ht="19.5" customHeight="1">
      <c r="A12" s="28" t="s">
        <v>21</v>
      </c>
      <c r="B12" s="28"/>
      <c r="C12" s="28"/>
      <c r="D12" s="28"/>
      <c r="F12" s="25" t="s">
        <v>22</v>
      </c>
      <c r="G12" s="26" t="str">
        <f>IF(G9="","",INDEX('Interpretation Guide'!$D$4:$D$8,MATCH(G9,'Interpretation Guide'!$F$4:$F$8,1)))</f>
        <v/>
      </c>
    </row>
    <row r="13" spans="1:7" ht="43.5" customHeight="1">
      <c r="A13" s="6">
        <v>6</v>
      </c>
      <c r="B13" s="7" t="s">
        <v>23</v>
      </c>
      <c r="C13" s="8"/>
      <c r="D13" s="9" t="str">
        <f>IF(C13="","",IFERROR(INDEX('Scoring Key'!$B$5:$B$8,MATCH(C13,'Scoring Key'!$A$5:$A$8,0)),""))</f>
        <v/>
      </c>
      <c r="F13" s="25"/>
      <c r="G13" s="25"/>
    </row>
    <row r="14" spans="1:7" ht="43.5" customHeight="1">
      <c r="A14" s="6">
        <v>7</v>
      </c>
      <c r="B14" s="7" t="s">
        <v>24</v>
      </c>
      <c r="C14" s="8"/>
      <c r="D14" s="9" t="str">
        <f>IF(C14="","",IFERROR(INDEX('Scoring Key'!$B$5:$B$8,MATCH(C14,'Scoring Key'!$A$5:$A$8,0)),""))</f>
        <v/>
      </c>
      <c r="F14" s="25"/>
      <c r="G14" s="25"/>
    </row>
    <row r="15" spans="1:7" ht="31.5" customHeight="1">
      <c r="A15" s="6">
        <v>8</v>
      </c>
      <c r="B15" s="7" t="s">
        <v>25</v>
      </c>
      <c r="C15" s="8"/>
      <c r="D15" s="9" t="str">
        <f>IF(C15="","",IFERROR(INDEX('Scoring Key'!$B$5:$B$8,MATCH(C15,'Scoring Key'!$A$5:$A$8,0)),""))</f>
        <v/>
      </c>
      <c r="F15" s="25" t="s">
        <v>26</v>
      </c>
      <c r="G15" s="26" t="str">
        <f>IF(G8="","",IF(G8&lt;=14,"Raw totals of 0–14 all convert to the lowest possible score (0.5).",IF(G8&gt;=56,"Raw totals of 56–57 all convert to the highest possible score (9.5). Scores at the upper end are less precise.","")))</f>
        <v/>
      </c>
    </row>
    <row r="16" spans="1:7" ht="19.5" customHeight="1">
      <c r="A16" s="28" t="s">
        <v>27</v>
      </c>
      <c r="B16" s="28"/>
      <c r="C16" s="28"/>
      <c r="D16" s="28"/>
      <c r="F16" s="25"/>
      <c r="G16" s="25"/>
    </row>
    <row r="17" spans="1:7" ht="31.5" customHeight="1">
      <c r="A17" s="6">
        <v>9</v>
      </c>
      <c r="B17" s="7" t="s">
        <v>28</v>
      </c>
      <c r="C17" s="8"/>
      <c r="D17" s="9" t="str">
        <f>IF(C17="","",IFERROR(INDEX('Scoring Key'!$B$5:$B$8,MATCH(C17,'Scoring Key'!$A$5:$A$8,0)),""))</f>
        <v/>
      </c>
    </row>
    <row r="18" spans="1:7" ht="43.5" customHeight="1">
      <c r="A18" s="6">
        <v>10</v>
      </c>
      <c r="B18" s="7" t="s">
        <v>29</v>
      </c>
      <c r="C18" s="8"/>
      <c r="D18" s="9" t="str">
        <f>IF(C18="","",IFERROR(INDEX('Scoring Key'!$B$5:$B$8,MATCH(C18,'Scoring Key'!$A$5:$A$8,0)),""))</f>
        <v/>
      </c>
      <c r="F18" s="27" t="s">
        <v>30</v>
      </c>
      <c r="G18" s="27"/>
    </row>
    <row r="19" spans="1:7" ht="43.5" customHeight="1">
      <c r="A19" s="6">
        <v>11</v>
      </c>
      <c r="B19" s="7" t="s">
        <v>31</v>
      </c>
      <c r="C19" s="8"/>
      <c r="D19" s="9" t="str">
        <f>IF(C19="","",IFERROR(INDEX('Scoring Key'!$B$5:$B$8,MATCH(C19,'Scoring Key'!$A$5:$A$8,0)),""))</f>
        <v/>
      </c>
      <c r="F19" s="27"/>
      <c r="G19" s="27"/>
    </row>
    <row r="20" spans="1:7" ht="43.5" customHeight="1">
      <c r="A20" s="6">
        <v>12</v>
      </c>
      <c r="B20" s="7" t="s">
        <v>32</v>
      </c>
      <c r="C20" s="8"/>
      <c r="D20" s="9" t="str">
        <f>IF(C20="","",IFERROR(INDEX('Scoring Key'!$B$5:$B$8,MATCH(C20,'Scoring Key'!$A$5:$A$8,0)),""))</f>
        <v/>
      </c>
      <c r="F20" s="27"/>
      <c r="G20" s="27"/>
    </row>
    <row r="21" spans="1:7" ht="43.5" customHeight="1">
      <c r="A21" s="6">
        <v>13</v>
      </c>
      <c r="B21" s="7" t="s">
        <v>33</v>
      </c>
      <c r="C21" s="8"/>
      <c r="D21" s="9" t="str">
        <f>IF(C21="","",IFERROR(INDEX('Scoring Key'!$B$5:$B$8,MATCH(C21,'Scoring Key'!$A$5:$A$8,0)),""))</f>
        <v/>
      </c>
      <c r="F21" s="27"/>
      <c r="G21" s="27"/>
    </row>
    <row r="22" spans="1:7" ht="43.5" customHeight="1">
      <c r="A22" s="6">
        <v>14</v>
      </c>
      <c r="B22" s="7" t="s">
        <v>34</v>
      </c>
      <c r="C22" s="8"/>
      <c r="D22" s="9" t="str">
        <f>IF(C22="","",IFERROR(INDEX('Scoring Key'!$B$5:$B$8,MATCH(C22,'Scoring Key'!$A$5:$A$8,0)),""))</f>
        <v/>
      </c>
    </row>
    <row r="23" spans="1:7" ht="43.5" customHeight="1">
      <c r="A23" s="6">
        <v>15</v>
      </c>
      <c r="B23" s="7" t="s">
        <v>35</v>
      </c>
      <c r="C23" s="8"/>
      <c r="D23" s="9" t="str">
        <f>IF(C23="","",IFERROR(INDEX('Scoring Key'!$B$5:$B$8,MATCH(C23,'Scoring Key'!$A$5:$A$8,0)),""))</f>
        <v/>
      </c>
      <c r="F23" s="29" t="s">
        <v>36</v>
      </c>
      <c r="G23" s="29"/>
    </row>
    <row r="24" spans="1:7" ht="19.5" customHeight="1">
      <c r="A24" s="28" t="s">
        <v>37</v>
      </c>
      <c r="B24" s="28"/>
      <c r="C24" s="28"/>
      <c r="D24" s="28"/>
    </row>
    <row r="25" spans="1:7" ht="43.5" customHeight="1">
      <c r="A25" s="6">
        <v>16</v>
      </c>
      <c r="B25" s="7" t="s">
        <v>38</v>
      </c>
      <c r="C25" s="8"/>
      <c r="D25" s="9" t="str">
        <f>IF(C25="","",IFERROR(INDEX('Scoring Key'!$B$5:$B$8,MATCH(C25,'Scoring Key'!$A$5:$A$8,0)),""))</f>
        <v/>
      </c>
    </row>
    <row r="26" spans="1:7" ht="43.5" customHeight="1">
      <c r="A26" s="6">
        <v>17</v>
      </c>
      <c r="B26" s="7" t="s">
        <v>39</v>
      </c>
      <c r="C26" s="8"/>
      <c r="D26" s="9" t="str">
        <f>IF(C26="","",IFERROR(INDEX('Scoring Key'!$B$5:$B$8,MATCH(C26,'Scoring Key'!$A$5:$A$8,0)),""))</f>
        <v/>
      </c>
    </row>
    <row r="27" spans="1:7" ht="43.5" customHeight="1">
      <c r="A27" s="6">
        <v>18</v>
      </c>
      <c r="B27" s="7" t="s">
        <v>40</v>
      </c>
      <c r="C27" s="8"/>
      <c r="D27" s="9" t="str">
        <f>IF(C27="","",IFERROR(INDEX('Scoring Key'!$B$5:$B$8,MATCH(C27,'Scoring Key'!$A$5:$A$8,0)),""))</f>
        <v/>
      </c>
    </row>
    <row r="28" spans="1:7" ht="43.5" customHeight="1">
      <c r="A28" s="6">
        <v>19</v>
      </c>
      <c r="B28" s="7" t="s">
        <v>41</v>
      </c>
      <c r="C28" s="8"/>
      <c r="D28" s="9" t="str">
        <f>IF(C28="","",IFERROR(INDEX('Scoring Key'!$B$5:$B$8,MATCH(C28,'Scoring Key'!$A$5:$A$8,0)),""))</f>
        <v/>
      </c>
    </row>
  </sheetData>
  <sheetProtection sheet="1" formatCells="0"/>
  <mergeCells count="12">
    <mergeCell ref="A24:D24"/>
    <mergeCell ref="F15:F16"/>
    <mergeCell ref="G15:G16"/>
    <mergeCell ref="A16:D16"/>
    <mergeCell ref="F18:G21"/>
    <mergeCell ref="F23:G23"/>
    <mergeCell ref="A2:D2"/>
    <mergeCell ref="F5:G5"/>
    <mergeCell ref="A6:D6"/>
    <mergeCell ref="A12:D12"/>
    <mergeCell ref="F12:F14"/>
    <mergeCell ref="G12:G14"/>
  </mergeCells>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choose one of the four options from the drop-down list." promptTitle="Select a response" prompt="Definitely No, Mostly No, Mostly Yes, or Definitely Yes" xr:uid="{00000000-0002-0000-0000-000000000000}">
          <x14:formula1>
            <xm:f>'Scoring Key'!$A$5:$A$8</xm:f>
          </x14:formula1>
          <x14:formula2>
            <xm:f>0</xm:f>
          </x14:formula2>
          <xm:sqref>C7:C11 C13:C15 C17:C23 C25:C28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0"/>
  <sheetViews>
    <sheetView zoomScaleNormal="100" workbookViewId="0">
      <pane ySplit="12" topLeftCell="A13" activePane="bottomLeft" state="frozen"/>
      <selection pane="bottomLeft"/>
    </sheetView>
  </sheetViews>
  <sheetFormatPr defaultColWidth="8.5703125" defaultRowHeight="14.45"/>
  <cols>
    <col min="1" max="1" width="18" customWidth="1"/>
    <col min="2" max="2" width="14" customWidth="1"/>
    <col min="3" max="3" width="20" customWidth="1"/>
    <col min="4" max="4" width="52" customWidth="1"/>
  </cols>
  <sheetData>
    <row r="1" spans="1:4" ht="18">
      <c r="A1" s="13" t="s">
        <v>42</v>
      </c>
    </row>
    <row r="3" spans="1:4">
      <c r="A3" s="14" t="s">
        <v>43</v>
      </c>
    </row>
    <row r="4" spans="1:4">
      <c r="A4" s="5" t="s">
        <v>44</v>
      </c>
      <c r="B4" s="5" t="s">
        <v>45</v>
      </c>
      <c r="C4" s="15"/>
      <c r="D4" s="15"/>
    </row>
    <row r="5" spans="1:4">
      <c r="A5" s="16" t="s">
        <v>46</v>
      </c>
      <c r="B5" s="17">
        <v>0</v>
      </c>
    </row>
    <row r="6" spans="1:4">
      <c r="A6" s="16" t="s">
        <v>47</v>
      </c>
      <c r="B6" s="17">
        <v>1</v>
      </c>
    </row>
    <row r="7" spans="1:4">
      <c r="A7" s="16" t="s">
        <v>48</v>
      </c>
      <c r="B7" s="17">
        <v>2</v>
      </c>
    </row>
    <row r="8" spans="1:4">
      <c r="A8" s="16" t="s">
        <v>49</v>
      </c>
      <c r="B8" s="17">
        <v>3</v>
      </c>
    </row>
    <row r="10" spans="1:4">
      <c r="A10" s="15" t="s">
        <v>50</v>
      </c>
    </row>
    <row r="11" spans="1:4" ht="30" customHeight="1">
      <c r="A11" s="23" t="s">
        <v>51</v>
      </c>
      <c r="B11" s="23"/>
      <c r="C11" s="23"/>
      <c r="D11" s="23"/>
    </row>
    <row r="12" spans="1:4" ht="26.1">
      <c r="A12" s="5" t="s">
        <v>52</v>
      </c>
      <c r="B12" s="5" t="s">
        <v>53</v>
      </c>
      <c r="C12" s="5" t="s">
        <v>54</v>
      </c>
      <c r="D12" s="5" t="s">
        <v>55</v>
      </c>
    </row>
    <row r="13" spans="1:4">
      <c r="A13" s="17">
        <v>0</v>
      </c>
      <c r="B13" s="18">
        <v>-3</v>
      </c>
      <c r="C13" s="19">
        <v>0.5</v>
      </c>
      <c r="D13" s="16" t="s">
        <v>56</v>
      </c>
    </row>
    <row r="14" spans="1:4">
      <c r="A14" s="17">
        <v>1</v>
      </c>
      <c r="B14" s="18">
        <v>-3</v>
      </c>
      <c r="C14" s="19">
        <v>0.5</v>
      </c>
      <c r="D14" s="16" t="s">
        <v>56</v>
      </c>
    </row>
    <row r="15" spans="1:4">
      <c r="A15" s="17">
        <v>2</v>
      </c>
      <c r="B15" s="18">
        <v>-3</v>
      </c>
      <c r="C15" s="19">
        <v>0.5</v>
      </c>
      <c r="D15" s="16" t="s">
        <v>56</v>
      </c>
    </row>
    <row r="16" spans="1:4">
      <c r="A16" s="17">
        <v>3</v>
      </c>
      <c r="B16" s="18">
        <v>-3</v>
      </c>
      <c r="C16" s="19">
        <v>0.5</v>
      </c>
      <c r="D16" s="16" t="s">
        <v>56</v>
      </c>
    </row>
    <row r="17" spans="1:4">
      <c r="A17" s="17">
        <v>4</v>
      </c>
      <c r="B17" s="18">
        <v>-3</v>
      </c>
      <c r="C17" s="19">
        <v>0.5</v>
      </c>
      <c r="D17" s="16" t="s">
        <v>56</v>
      </c>
    </row>
    <row r="18" spans="1:4">
      <c r="A18" s="17">
        <v>5</v>
      </c>
      <c r="B18" s="18">
        <v>-3</v>
      </c>
      <c r="C18" s="19">
        <v>0.5</v>
      </c>
      <c r="D18" s="16" t="s">
        <v>56</v>
      </c>
    </row>
    <row r="19" spans="1:4">
      <c r="A19" s="17">
        <v>6</v>
      </c>
      <c r="B19" s="18">
        <v>-3</v>
      </c>
      <c r="C19" s="19">
        <v>0.5</v>
      </c>
      <c r="D19" s="16" t="s">
        <v>56</v>
      </c>
    </row>
    <row r="20" spans="1:4">
      <c r="A20" s="17">
        <v>7</v>
      </c>
      <c r="B20" s="18">
        <v>-3</v>
      </c>
      <c r="C20" s="19">
        <v>0.5</v>
      </c>
      <c r="D20" s="16" t="s">
        <v>56</v>
      </c>
    </row>
    <row r="21" spans="1:4">
      <c r="A21" s="17">
        <v>8</v>
      </c>
      <c r="B21" s="18">
        <v>-3</v>
      </c>
      <c r="C21" s="19">
        <v>0.5</v>
      </c>
      <c r="D21" s="16" t="s">
        <v>56</v>
      </c>
    </row>
    <row r="22" spans="1:4">
      <c r="A22" s="17">
        <v>9</v>
      </c>
      <c r="B22" s="18">
        <v>-3</v>
      </c>
      <c r="C22" s="19">
        <v>0.5</v>
      </c>
      <c r="D22" s="16" t="s">
        <v>56</v>
      </c>
    </row>
    <row r="23" spans="1:4">
      <c r="A23" s="17">
        <v>10</v>
      </c>
      <c r="B23" s="18">
        <v>-3</v>
      </c>
      <c r="C23" s="19">
        <v>0.5</v>
      </c>
      <c r="D23" s="16" t="s">
        <v>56</v>
      </c>
    </row>
    <row r="24" spans="1:4">
      <c r="A24" s="17">
        <v>11</v>
      </c>
      <c r="B24" s="18">
        <v>-3</v>
      </c>
      <c r="C24" s="19">
        <v>0.5</v>
      </c>
      <c r="D24" s="16" t="s">
        <v>56</v>
      </c>
    </row>
    <row r="25" spans="1:4">
      <c r="A25" s="17">
        <v>12</v>
      </c>
      <c r="B25" s="18">
        <v>-3</v>
      </c>
      <c r="C25" s="19">
        <v>0.5</v>
      </c>
      <c r="D25" s="16" t="s">
        <v>56</v>
      </c>
    </row>
    <row r="26" spans="1:4">
      <c r="A26" s="17">
        <v>13</v>
      </c>
      <c r="B26" s="18">
        <v>-3</v>
      </c>
      <c r="C26" s="19">
        <v>0.5</v>
      </c>
      <c r="D26" s="16" t="s">
        <v>56</v>
      </c>
    </row>
    <row r="27" spans="1:4">
      <c r="A27" s="17">
        <v>14</v>
      </c>
      <c r="B27" s="18">
        <v>-3</v>
      </c>
      <c r="C27" s="19">
        <v>0.5</v>
      </c>
      <c r="D27" s="16" t="s">
        <v>56</v>
      </c>
    </row>
    <row r="28" spans="1:4">
      <c r="A28" s="17">
        <v>15</v>
      </c>
      <c r="B28" s="18">
        <v>-2.9889000000000001</v>
      </c>
      <c r="C28" s="19">
        <v>0.52</v>
      </c>
      <c r="D28" s="16" t="s">
        <v>57</v>
      </c>
    </row>
    <row r="29" spans="1:4">
      <c r="A29" s="17">
        <v>16</v>
      </c>
      <c r="B29" s="18">
        <v>-2.8822999999999999</v>
      </c>
      <c r="C29" s="19">
        <v>0.68</v>
      </c>
      <c r="D29" s="16" t="s">
        <v>57</v>
      </c>
    </row>
    <row r="30" spans="1:4">
      <c r="A30" s="17">
        <v>17</v>
      </c>
      <c r="B30" s="18">
        <v>-2.7786</v>
      </c>
      <c r="C30" s="19">
        <v>0.83</v>
      </c>
      <c r="D30" s="16" t="s">
        <v>57</v>
      </c>
    </row>
    <row r="31" spans="1:4">
      <c r="A31" s="17">
        <v>18</v>
      </c>
      <c r="B31" s="18">
        <v>-2.6772</v>
      </c>
      <c r="C31" s="19">
        <v>0.98</v>
      </c>
      <c r="D31" s="16" t="s">
        <v>57</v>
      </c>
    </row>
    <row r="32" spans="1:4">
      <c r="A32" s="17">
        <v>19</v>
      </c>
      <c r="B32" s="18">
        <v>-2.5777999999999999</v>
      </c>
      <c r="C32" s="19">
        <v>1.1299999999999999</v>
      </c>
      <c r="D32" s="16" t="s">
        <v>57</v>
      </c>
    </row>
    <row r="33" spans="1:4">
      <c r="A33" s="17">
        <v>20</v>
      </c>
      <c r="B33" s="18">
        <v>-2.4798</v>
      </c>
      <c r="C33" s="19">
        <v>1.28</v>
      </c>
      <c r="D33" s="16" t="s">
        <v>57</v>
      </c>
    </row>
    <row r="34" spans="1:4">
      <c r="A34" s="17">
        <v>21</v>
      </c>
      <c r="B34" s="18">
        <v>-2.383</v>
      </c>
      <c r="C34" s="19">
        <v>1.43</v>
      </c>
      <c r="D34" s="16" t="s">
        <v>57</v>
      </c>
    </row>
    <row r="35" spans="1:4">
      <c r="A35" s="17">
        <v>22</v>
      </c>
      <c r="B35" s="18">
        <v>-2.2869999999999999</v>
      </c>
      <c r="C35" s="19">
        <v>1.57</v>
      </c>
      <c r="D35" s="16" t="s">
        <v>57</v>
      </c>
    </row>
    <row r="36" spans="1:4">
      <c r="A36" s="17">
        <v>23</v>
      </c>
      <c r="B36" s="18">
        <v>-2.1917</v>
      </c>
      <c r="C36" s="19">
        <v>1.71</v>
      </c>
      <c r="D36" s="16" t="s">
        <v>57</v>
      </c>
    </row>
    <row r="37" spans="1:4">
      <c r="A37" s="17">
        <v>24</v>
      </c>
      <c r="B37" s="18">
        <v>-2.0966999999999998</v>
      </c>
      <c r="C37" s="19">
        <v>1.85</v>
      </c>
      <c r="D37" s="16" t="s">
        <v>57</v>
      </c>
    </row>
    <row r="38" spans="1:4">
      <c r="A38" s="17">
        <v>25</v>
      </c>
      <c r="B38" s="18">
        <v>-2.0019</v>
      </c>
      <c r="C38" s="19">
        <v>2</v>
      </c>
      <c r="D38" s="16" t="s">
        <v>57</v>
      </c>
    </row>
    <row r="39" spans="1:4">
      <c r="A39" s="17">
        <v>26</v>
      </c>
      <c r="B39" s="18">
        <v>-1.9072</v>
      </c>
      <c r="C39" s="19">
        <v>2.14</v>
      </c>
      <c r="D39" s="16" t="s">
        <v>57</v>
      </c>
    </row>
    <row r="40" spans="1:4">
      <c r="A40" s="17">
        <v>27</v>
      </c>
      <c r="B40" s="18">
        <v>-1.8123</v>
      </c>
      <c r="C40" s="19">
        <v>2.2799999999999998</v>
      </c>
      <c r="D40" s="16" t="s">
        <v>57</v>
      </c>
    </row>
    <row r="41" spans="1:4">
      <c r="A41" s="17">
        <v>28</v>
      </c>
      <c r="B41" s="18">
        <v>-1.7172000000000001</v>
      </c>
      <c r="C41" s="19">
        <v>2.42</v>
      </c>
      <c r="D41" s="16" t="s">
        <v>57</v>
      </c>
    </row>
    <row r="42" spans="1:4">
      <c r="A42" s="17">
        <v>29</v>
      </c>
      <c r="B42" s="18">
        <v>-1.6216999999999999</v>
      </c>
      <c r="C42" s="19">
        <v>2.57</v>
      </c>
      <c r="D42" s="16" t="s">
        <v>57</v>
      </c>
    </row>
    <row r="43" spans="1:4">
      <c r="A43" s="17">
        <v>30</v>
      </c>
      <c r="B43" s="18">
        <v>-1.5257000000000001</v>
      </c>
      <c r="C43" s="19">
        <v>2.71</v>
      </c>
      <c r="D43" s="16" t="s">
        <v>57</v>
      </c>
    </row>
    <row r="44" spans="1:4">
      <c r="A44" s="17">
        <v>31</v>
      </c>
      <c r="B44" s="18">
        <v>-1.4292</v>
      </c>
      <c r="C44" s="19">
        <v>2.86</v>
      </c>
      <c r="D44" s="16" t="s">
        <v>57</v>
      </c>
    </row>
    <row r="45" spans="1:4">
      <c r="A45" s="17">
        <v>32</v>
      </c>
      <c r="B45" s="18">
        <v>-1.3321000000000001</v>
      </c>
      <c r="C45" s="19">
        <v>3</v>
      </c>
      <c r="D45" s="16" t="s">
        <v>57</v>
      </c>
    </row>
    <row r="46" spans="1:4">
      <c r="A46" s="17">
        <v>33</v>
      </c>
      <c r="B46" s="18">
        <v>-1.2343</v>
      </c>
      <c r="C46" s="19">
        <v>3.15</v>
      </c>
      <c r="D46" s="16" t="s">
        <v>57</v>
      </c>
    </row>
    <row r="47" spans="1:4">
      <c r="A47" s="17">
        <v>34</v>
      </c>
      <c r="B47" s="18">
        <v>-1.1356999999999999</v>
      </c>
      <c r="C47" s="19">
        <v>3.3</v>
      </c>
      <c r="D47" s="16" t="s">
        <v>57</v>
      </c>
    </row>
    <row r="48" spans="1:4">
      <c r="A48" s="17">
        <v>35</v>
      </c>
      <c r="B48" s="18">
        <v>-1.0363</v>
      </c>
      <c r="C48" s="19">
        <v>3.45</v>
      </c>
      <c r="D48" s="16" t="s">
        <v>57</v>
      </c>
    </row>
    <row r="49" spans="1:4">
      <c r="A49" s="17">
        <v>36</v>
      </c>
      <c r="B49" s="18">
        <v>-0.93589999999999995</v>
      </c>
      <c r="C49" s="19">
        <v>3.6</v>
      </c>
      <c r="D49" s="16" t="s">
        <v>57</v>
      </c>
    </row>
    <row r="50" spans="1:4">
      <c r="A50" s="17">
        <v>37</v>
      </c>
      <c r="B50" s="18">
        <v>-0.83450000000000002</v>
      </c>
      <c r="C50" s="19">
        <v>3.75</v>
      </c>
      <c r="D50" s="16" t="s">
        <v>57</v>
      </c>
    </row>
    <row r="51" spans="1:4">
      <c r="A51" s="17">
        <v>38</v>
      </c>
      <c r="B51" s="18">
        <v>-0.73199999999999998</v>
      </c>
      <c r="C51" s="19">
        <v>3.9</v>
      </c>
      <c r="D51" s="16" t="s">
        <v>57</v>
      </c>
    </row>
    <row r="52" spans="1:4">
      <c r="A52" s="17">
        <v>39</v>
      </c>
      <c r="B52" s="18">
        <v>-0.62809999999999999</v>
      </c>
      <c r="C52" s="19">
        <v>4.0599999999999996</v>
      </c>
      <c r="D52" s="16" t="s">
        <v>57</v>
      </c>
    </row>
    <row r="53" spans="1:4">
      <c r="A53" s="17">
        <v>40</v>
      </c>
      <c r="B53" s="18">
        <v>-0.52270000000000005</v>
      </c>
      <c r="C53" s="19">
        <v>4.22</v>
      </c>
      <c r="D53" s="16" t="s">
        <v>57</v>
      </c>
    </row>
    <row r="54" spans="1:4">
      <c r="A54" s="17">
        <v>41</v>
      </c>
      <c r="B54" s="18">
        <v>-0.4153</v>
      </c>
      <c r="C54" s="19">
        <v>4.38</v>
      </c>
      <c r="D54" s="16" t="s">
        <v>57</v>
      </c>
    </row>
    <row r="55" spans="1:4">
      <c r="A55" s="17">
        <v>42</v>
      </c>
      <c r="B55" s="18">
        <v>-0.30559999999999998</v>
      </c>
      <c r="C55" s="19">
        <v>4.54</v>
      </c>
      <c r="D55" s="16" t="s">
        <v>57</v>
      </c>
    </row>
    <row r="56" spans="1:4">
      <c r="A56" s="17">
        <v>43</v>
      </c>
      <c r="B56" s="18">
        <v>-0.19309999999999999</v>
      </c>
      <c r="C56" s="19">
        <v>4.71</v>
      </c>
      <c r="D56" s="16" t="s">
        <v>57</v>
      </c>
    </row>
    <row r="57" spans="1:4">
      <c r="A57" s="17">
        <v>44</v>
      </c>
      <c r="B57" s="18">
        <v>-7.6899999999999996E-2</v>
      </c>
      <c r="C57" s="19">
        <v>4.88</v>
      </c>
      <c r="D57" s="16" t="s">
        <v>57</v>
      </c>
    </row>
    <row r="58" spans="1:4">
      <c r="A58" s="17">
        <v>45</v>
      </c>
      <c r="B58" s="18">
        <v>4.3799999999999999E-2</v>
      </c>
      <c r="C58" s="19">
        <v>5.07</v>
      </c>
      <c r="D58" s="16" t="s">
        <v>57</v>
      </c>
    </row>
    <row r="59" spans="1:4">
      <c r="A59" s="17">
        <v>46</v>
      </c>
      <c r="B59" s="18">
        <v>0.17030000000000001</v>
      </c>
      <c r="C59" s="19">
        <v>5.26</v>
      </c>
      <c r="D59" s="16" t="s">
        <v>57</v>
      </c>
    </row>
    <row r="60" spans="1:4">
      <c r="A60" s="17">
        <v>47</v>
      </c>
      <c r="B60" s="18">
        <v>0.3044</v>
      </c>
      <c r="C60" s="19">
        <v>5.46</v>
      </c>
      <c r="D60" s="16" t="s">
        <v>57</v>
      </c>
    </row>
    <row r="61" spans="1:4">
      <c r="A61" s="17">
        <v>48</v>
      </c>
      <c r="B61" s="18">
        <v>0.44819999999999999</v>
      </c>
      <c r="C61" s="19">
        <v>5.67</v>
      </c>
      <c r="D61" s="16" t="s">
        <v>57</v>
      </c>
    </row>
    <row r="62" spans="1:4">
      <c r="A62" s="17">
        <v>49</v>
      </c>
      <c r="B62" s="18">
        <v>0.60509999999999997</v>
      </c>
      <c r="C62" s="19">
        <v>5.91</v>
      </c>
      <c r="D62" s="16" t="s">
        <v>57</v>
      </c>
    </row>
    <row r="63" spans="1:4">
      <c r="A63" s="17">
        <v>50</v>
      </c>
      <c r="B63" s="18">
        <v>0.77959999999999996</v>
      </c>
      <c r="C63" s="19">
        <v>6.17</v>
      </c>
      <c r="D63" s="16" t="s">
        <v>57</v>
      </c>
    </row>
    <row r="64" spans="1:4">
      <c r="A64" s="17">
        <v>51</v>
      </c>
      <c r="B64" s="18">
        <v>0.9788</v>
      </c>
      <c r="C64" s="19">
        <v>6.47</v>
      </c>
      <c r="D64" s="16" t="s">
        <v>57</v>
      </c>
    </row>
    <row r="65" spans="1:4">
      <c r="A65" s="17">
        <v>52</v>
      </c>
      <c r="B65" s="18">
        <v>1.2142999999999999</v>
      </c>
      <c r="C65" s="19">
        <v>6.82</v>
      </c>
      <c r="D65" s="16" t="s">
        <v>57</v>
      </c>
    </row>
    <row r="66" spans="1:4">
      <c r="A66" s="17">
        <v>53</v>
      </c>
      <c r="B66" s="18">
        <v>1.5078</v>
      </c>
      <c r="C66" s="19">
        <v>7.26</v>
      </c>
      <c r="D66" s="16" t="s">
        <v>57</v>
      </c>
    </row>
    <row r="67" spans="1:4">
      <c r="A67" s="17">
        <v>54</v>
      </c>
      <c r="B67" s="18">
        <v>1.9079999999999999</v>
      </c>
      <c r="C67" s="19">
        <v>7.86</v>
      </c>
      <c r="D67" s="16" t="s">
        <v>57</v>
      </c>
    </row>
    <row r="68" spans="1:4">
      <c r="A68" s="17">
        <v>55</v>
      </c>
      <c r="B68" s="18">
        <v>2.5703999999999998</v>
      </c>
      <c r="C68" s="19">
        <v>8.86</v>
      </c>
      <c r="D68" s="16" t="s">
        <v>57</v>
      </c>
    </row>
    <row r="69" spans="1:4">
      <c r="A69" s="17">
        <v>56</v>
      </c>
      <c r="B69" s="18">
        <v>3</v>
      </c>
      <c r="C69" s="19">
        <v>9.5</v>
      </c>
      <c r="D69" s="16" t="s">
        <v>58</v>
      </c>
    </row>
    <row r="70" spans="1:4">
      <c r="A70" s="17">
        <v>57</v>
      </c>
      <c r="B70" s="18">
        <v>3</v>
      </c>
      <c r="C70" s="19">
        <v>9.5</v>
      </c>
      <c r="D70" s="16" t="s">
        <v>58</v>
      </c>
    </row>
  </sheetData>
  <mergeCells count="1">
    <mergeCell ref="A11:D11"/>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3"/>
  <sheetViews>
    <sheetView zoomScaleNormal="100" workbookViewId="0"/>
  </sheetViews>
  <sheetFormatPr defaultColWidth="8.5703125" defaultRowHeight="14.45"/>
  <cols>
    <col min="1" max="1" width="11" customWidth="1"/>
    <col min="2" max="2" width="16" customWidth="1"/>
    <col min="3" max="3" width="22" customWidth="1"/>
    <col min="4" max="4" width="60" customWidth="1"/>
    <col min="5" max="5" width="15" customWidth="1"/>
    <col min="6" max="6" width="16" customWidth="1"/>
  </cols>
  <sheetData>
    <row r="1" spans="1:6" ht="18">
      <c r="A1" s="13" t="s">
        <v>59</v>
      </c>
    </row>
    <row r="3" spans="1:6" ht="39">
      <c r="A3" s="5" t="s">
        <v>60</v>
      </c>
      <c r="B3" s="5" t="s">
        <v>61</v>
      </c>
      <c r="C3" s="5" t="s">
        <v>62</v>
      </c>
      <c r="D3" s="5" t="s">
        <v>63</v>
      </c>
      <c r="E3" s="5" t="s">
        <v>64</v>
      </c>
      <c r="F3" s="5" t="s">
        <v>65</v>
      </c>
    </row>
    <row r="4" spans="1:6" ht="61.5" customHeight="1">
      <c r="A4" s="6" t="s">
        <v>66</v>
      </c>
      <c r="B4" s="6" t="s">
        <v>67</v>
      </c>
      <c r="C4" s="20" t="s">
        <v>68</v>
      </c>
      <c r="D4" s="7" t="s">
        <v>69</v>
      </c>
      <c r="E4" s="6" t="s">
        <v>70</v>
      </c>
      <c r="F4" s="21">
        <v>0</v>
      </c>
    </row>
    <row r="5" spans="1:6" ht="61.5" customHeight="1">
      <c r="A5" s="6" t="s">
        <v>71</v>
      </c>
      <c r="B5" s="6" t="s">
        <v>72</v>
      </c>
      <c r="C5" s="20" t="s">
        <v>73</v>
      </c>
      <c r="D5" s="7" t="s">
        <v>74</v>
      </c>
      <c r="E5" s="6" t="s">
        <v>75</v>
      </c>
      <c r="F5" s="21">
        <v>2.0099999999999998</v>
      </c>
    </row>
    <row r="6" spans="1:6" ht="61.5" customHeight="1">
      <c r="A6" s="6" t="s">
        <v>76</v>
      </c>
      <c r="B6" s="6" t="s">
        <v>77</v>
      </c>
      <c r="C6" s="20" t="s">
        <v>78</v>
      </c>
      <c r="D6" s="7" t="s">
        <v>79</v>
      </c>
      <c r="E6" s="6" t="s">
        <v>80</v>
      </c>
      <c r="F6" s="21">
        <v>3.51</v>
      </c>
    </row>
    <row r="7" spans="1:6" ht="61.5" customHeight="1">
      <c r="A7" s="6" t="s">
        <v>81</v>
      </c>
      <c r="B7" s="6" t="s">
        <v>82</v>
      </c>
      <c r="C7" s="20" t="s">
        <v>83</v>
      </c>
      <c r="D7" s="7" t="s">
        <v>84</v>
      </c>
      <c r="E7" s="6" t="s">
        <v>85</v>
      </c>
      <c r="F7" s="21">
        <v>5.01</v>
      </c>
    </row>
    <row r="8" spans="1:6" ht="61.5" customHeight="1">
      <c r="A8" s="6" t="s">
        <v>86</v>
      </c>
      <c r="B8" s="6" t="s">
        <v>87</v>
      </c>
      <c r="C8" s="20" t="s">
        <v>88</v>
      </c>
      <c r="D8" s="7" t="s">
        <v>89</v>
      </c>
      <c r="E8" s="6" t="s">
        <v>90</v>
      </c>
      <c r="F8" s="21">
        <v>6.51</v>
      </c>
    </row>
    <row r="10" spans="1:6" ht="27.75" customHeight="1">
      <c r="A10" s="27" t="s">
        <v>91</v>
      </c>
      <c r="B10" s="27"/>
      <c r="C10" s="27"/>
      <c r="D10" s="27"/>
      <c r="E10" s="27"/>
      <c r="F10" s="27"/>
    </row>
    <row r="11" spans="1:6" ht="27.75" customHeight="1">
      <c r="A11" s="27" t="s">
        <v>92</v>
      </c>
      <c r="B11" s="27"/>
      <c r="C11" s="27"/>
      <c r="D11" s="27"/>
      <c r="E11" s="27"/>
      <c r="F11" s="27"/>
    </row>
    <row r="12" spans="1:6" ht="27.75" customHeight="1">
      <c r="A12" s="27" t="s">
        <v>93</v>
      </c>
      <c r="B12" s="27"/>
      <c r="C12" s="27"/>
      <c r="D12" s="27"/>
      <c r="E12" s="27"/>
      <c r="F12" s="27"/>
    </row>
    <row r="13" spans="1:6" ht="27.75" customHeight="1">
      <c r="A13" s="27" t="s">
        <v>94</v>
      </c>
      <c r="B13" s="27"/>
      <c r="C13" s="27"/>
      <c r="D13" s="27"/>
      <c r="E13" s="27"/>
      <c r="F13" s="27"/>
    </row>
  </sheetData>
  <mergeCells count="4">
    <mergeCell ref="A10:F10"/>
    <mergeCell ref="A11:F11"/>
    <mergeCell ref="A12:F12"/>
    <mergeCell ref="A13:F13"/>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0</cp:revision>
  <dcterms:created xsi:type="dcterms:W3CDTF">2026-10-14T20:07:35Z</dcterms:created>
  <dcterms:modified xsi:type="dcterms:W3CDTF">2026-10-17T00:09:23Z</dcterms:modified>
  <cp:category/>
  <cp:contentStatus/>
</cp:coreProperties>
</file>